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blujd\Google Drive\PFA\2018 Turkey\GOPA\TW3\"/>
    </mc:Choice>
  </mc:AlternateContent>
  <xr:revisionPtr revIDLastSave="0" documentId="10_ncr:100000_{BAE10FCE-18DF-40BA-9B39-655AAC7B2484}" xr6:coauthVersionLast="31" xr6:coauthVersionMax="31" xr10:uidLastSave="{00000000-0000-0000-0000-000000000000}"/>
  <bookViews>
    <workbookView xWindow="0" yWindow="0" windowWidth="20490" windowHeight="8835" xr2:uid="{00000000-000D-0000-FFFF-FFFF00000000}"/>
  </bookViews>
  <sheets>
    <sheet name="Practice 3 &amp; 4" sheetId="12" r:id="rId1"/>
    <sheet name="Practice 7" sheetId="13" r:id="rId2"/>
    <sheet name="Practice 8" sheetId="14" r:id="rId3"/>
    <sheet name="Practice_9" sheetId="1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5" l="1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G13" i="15"/>
  <c r="F13" i="15"/>
  <c r="E13" i="15"/>
  <c r="D13" i="15"/>
  <c r="C14" i="15"/>
  <c r="C15" i="15"/>
  <c r="C16" i="15"/>
  <c r="C17" i="15"/>
  <c r="C13" i="15"/>
  <c r="O21" i="14"/>
  <c r="N21" i="14"/>
  <c r="E21" i="14"/>
  <c r="D21" i="14"/>
  <c r="D22" i="14" s="1"/>
  <c r="E19" i="14"/>
  <c r="N18" i="14"/>
  <c r="N22" i="14" s="1"/>
  <c r="E18" i="14"/>
  <c r="E23" i="14" s="1"/>
  <c r="D18" i="14"/>
  <c r="O13" i="14"/>
  <c r="N13" i="14"/>
  <c r="E13" i="14"/>
  <c r="D13" i="14"/>
  <c r="O10" i="14"/>
  <c r="O18" i="14" s="1"/>
  <c r="N10" i="14"/>
  <c r="N14" i="14" s="1"/>
  <c r="E10" i="14"/>
  <c r="E14" i="14" s="1"/>
  <c r="D10" i="14"/>
  <c r="D14" i="14" s="1"/>
  <c r="E15" i="14" l="1"/>
  <c r="O22" i="14"/>
  <c r="O14" i="14"/>
  <c r="O15" i="14" s="1"/>
  <c r="F18" i="14"/>
  <c r="O20" i="14"/>
  <c r="O23" i="14" s="1"/>
  <c r="E22" i="14"/>
  <c r="F24" i="14" l="1"/>
  <c r="F22" i="14"/>
  <c r="V6" i="13" l="1"/>
  <c r="U6" i="13"/>
  <c r="V5" i="13"/>
  <c r="U5" i="13"/>
  <c r="T6" i="13"/>
  <c r="U3" i="13"/>
  <c r="V3" i="13"/>
  <c r="T3" i="13"/>
  <c r="T5" i="13"/>
  <c r="U4" i="13"/>
  <c r="T4" i="13"/>
  <c r="N21" i="12"/>
  <c r="N17" i="12"/>
  <c r="M16" i="12"/>
  <c r="L15" i="12"/>
  <c r="M21" i="12"/>
  <c r="L21" i="12"/>
  <c r="V4" i="13" l="1"/>
</calcChain>
</file>

<file path=xl/sharedStrings.xml><?xml version="1.0" encoding="utf-8"?>
<sst xmlns="http://schemas.openxmlformats.org/spreadsheetml/2006/main" count="183" uniqueCount="85">
  <si>
    <t>FL</t>
  </si>
  <si>
    <t>CL</t>
  </si>
  <si>
    <t>GL</t>
  </si>
  <si>
    <t>WL</t>
  </si>
  <si>
    <t>SL</t>
  </si>
  <si>
    <t>OL</t>
  </si>
  <si>
    <t xml:space="preserve">Total </t>
  </si>
  <si>
    <t>Approach 1</t>
  </si>
  <si>
    <t>Initial time</t>
  </si>
  <si>
    <t>Final time</t>
  </si>
  <si>
    <t>+10</t>
  </si>
  <si>
    <t>-6</t>
  </si>
  <si>
    <t>+2</t>
  </si>
  <si>
    <t>0</t>
  </si>
  <si>
    <t>FL + toFL</t>
  </si>
  <si>
    <t>CL + toCL</t>
  </si>
  <si>
    <t>GL+toGL</t>
  </si>
  <si>
    <t>WL+toWL</t>
  </si>
  <si>
    <t>SL+toSL</t>
  </si>
  <si>
    <t>OL+toOL</t>
  </si>
  <si>
    <t>+16</t>
  </si>
  <si>
    <t>+20</t>
  </si>
  <si>
    <t>+16+10</t>
  </si>
  <si>
    <t>+24</t>
  </si>
  <si>
    <t>Approach 2</t>
  </si>
  <si>
    <r>
      <rPr>
        <b/>
        <sz val="20"/>
        <color rgb="FF00B050"/>
        <rFont val="Calibri"/>
        <family val="2"/>
        <scheme val="minor"/>
      </rPr>
      <t>Net</t>
    </r>
    <r>
      <rPr>
        <b/>
        <sz val="20"/>
        <color theme="1"/>
        <rFont val="Calibri"/>
        <family val="2"/>
        <scheme val="minor"/>
      </rPr>
      <t xml:space="preserve"> area of conversions </t>
    </r>
  </si>
  <si>
    <r>
      <rPr>
        <b/>
        <sz val="20"/>
        <color rgb="FF00B050"/>
        <rFont val="Calibri"/>
        <family val="2"/>
        <scheme val="minor"/>
      </rPr>
      <t>Gross</t>
    </r>
    <r>
      <rPr>
        <b/>
        <sz val="20"/>
        <color theme="1"/>
        <rFont val="Calibri"/>
        <family val="2"/>
        <scheme val="minor"/>
      </rPr>
      <t xml:space="preserve"> area of </t>
    </r>
    <r>
      <rPr>
        <b/>
        <i/>
        <sz val="20"/>
        <color rgb="FFFF0000"/>
        <rFont val="Calibri"/>
        <family val="2"/>
        <scheme val="minor"/>
      </rPr>
      <t>conversions to</t>
    </r>
    <r>
      <rPr>
        <b/>
        <sz val="20"/>
        <color theme="1"/>
        <rFont val="Calibri"/>
        <family val="2"/>
        <scheme val="minor"/>
      </rPr>
      <t xml:space="preserve"> </t>
    </r>
  </si>
  <si>
    <r>
      <rPr>
        <b/>
        <sz val="20"/>
        <color rgb="FF00B050"/>
        <rFont val="Calibri"/>
        <family val="2"/>
        <scheme val="minor"/>
      </rPr>
      <t>Gross</t>
    </r>
    <r>
      <rPr>
        <b/>
        <sz val="20"/>
        <color theme="1"/>
        <rFont val="Calibri"/>
        <family val="2"/>
        <scheme val="minor"/>
      </rPr>
      <t xml:space="preserve"> area of </t>
    </r>
    <r>
      <rPr>
        <b/>
        <i/>
        <sz val="20"/>
        <color rgb="FFFF0000"/>
        <rFont val="Calibri"/>
        <family val="2"/>
        <scheme val="minor"/>
      </rPr>
      <t>conversions from</t>
    </r>
    <r>
      <rPr>
        <b/>
        <sz val="20"/>
        <color theme="1"/>
        <rFont val="Calibri"/>
        <family val="2"/>
        <scheme val="minor"/>
      </rPr>
      <t xml:space="preserve"> </t>
    </r>
  </si>
  <si>
    <t>…..</t>
  </si>
  <si>
    <t xml:space="preserve">GL to FL </t>
  </si>
  <si>
    <t xml:space="preserve">simple moving average of entire time series </t>
  </si>
  <si>
    <t xml:space="preserve">simple moving average of previous 10 years </t>
  </si>
  <si>
    <t xml:space="preserve">constant last year </t>
  </si>
  <si>
    <t xml:space="preserve">higher weighting of three most recent years </t>
  </si>
  <si>
    <t xml:space="preserve">Extrapolation method </t>
  </si>
  <si>
    <t xml:space="preserve">Extrapolated years </t>
  </si>
  <si>
    <t>………</t>
  </si>
  <si>
    <t xml:space="preserve">∆CB by Stock-Difference method for Land remaining in the same category </t>
  </si>
  <si>
    <t xml:space="preserve">Increase of target land area </t>
  </si>
  <si>
    <t xml:space="preserve">Decrease of initial land area </t>
  </si>
  <si>
    <t>Case definition</t>
  </si>
  <si>
    <t xml:space="preserve">Parameters Eq. 2.8 </t>
  </si>
  <si>
    <t>t1</t>
  </si>
  <si>
    <t>t2</t>
  </si>
  <si>
    <t xml:space="preserve">Case definition  </t>
  </si>
  <si>
    <t>LUremLU (ha)</t>
  </si>
  <si>
    <t>There is an increase by …. ha between t2 and t1. That means there is a conversion to my LU</t>
  </si>
  <si>
    <t>There is a decrease by …. ha between t2 and t1. That means there is a conversion from my LU</t>
  </si>
  <si>
    <t>C stock (average, tC/ha)</t>
  </si>
  <si>
    <t>Measured C stocks in t1 and t2</t>
  </si>
  <si>
    <t>Wrong S-D</t>
  </si>
  <si>
    <t>Area of LUremLU in t2</t>
  </si>
  <si>
    <t>toLU (ha)</t>
  </si>
  <si>
    <t>This means there was a conversion to my LU</t>
  </si>
  <si>
    <t>fromLU (ha)</t>
  </si>
  <si>
    <t>This means there is a conversion from my LU</t>
  </si>
  <si>
    <t>Ct in LU rem LU (total carbon, tC)</t>
  </si>
  <si>
    <t>These C stocks are used to estimate ∆CB (t2-t1)</t>
  </si>
  <si>
    <t>Ct (total carbon, tC)</t>
  </si>
  <si>
    <t>∆CB (t2-t1)</t>
  </si>
  <si>
    <t>This means this amount is removed from the atmosphaere (!?)</t>
  </si>
  <si>
    <t>This means this amount is emitted to the atmosphaere (!?)</t>
  </si>
  <si>
    <t>Correct S-D</t>
  </si>
  <si>
    <t>t3</t>
  </si>
  <si>
    <t>For this area, any CSC and area/activity data will be counted in "conversion to …."</t>
  </si>
  <si>
    <t>Measured C stocks in t1, t2 and t3</t>
  </si>
  <si>
    <t>These are not relevant to calculate ∆CB (t2-t1)</t>
  </si>
  <si>
    <t>∆CB (t3-t2)</t>
  </si>
  <si>
    <t>CSC is estimated for the area remaining in the same land use category in t2</t>
  </si>
  <si>
    <t>∆CB for …. ha in t2 vs. t1, which DOES NOT includes the area converted to my land by t2</t>
  </si>
  <si>
    <t>∆CB for ….. ha in t3 vs. t2, which DO include the area converted to my land by t2</t>
  </si>
  <si>
    <t>Legend</t>
  </si>
  <si>
    <t>LUremLU - Land remaining in the same land use category</t>
  </si>
  <si>
    <t xml:space="preserve">fromLU or toLU - land converted from or to a certain Land use category </t>
  </si>
  <si>
    <t xml:space="preserve">Soil type 1 </t>
  </si>
  <si>
    <t>Soil type 2</t>
  </si>
  <si>
    <t>Soil type 3</t>
  </si>
  <si>
    <t>Soil type 4</t>
  </si>
  <si>
    <t>Soil type 5</t>
  </si>
  <si>
    <t xml:space="preserve">Cropland </t>
  </si>
  <si>
    <t xml:space="preserve">Area of land category area </t>
  </si>
  <si>
    <t xml:space="preserve">Activity data </t>
  </si>
  <si>
    <t>Soil type 1</t>
  </si>
  <si>
    <t>Area of soil types really changes in time ?</t>
  </si>
  <si>
    <t xml:space="preserve">Soil distribution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</si>
</sst>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4" fillId="0" borderId="1" xfId="0" applyFont="1" applyBorder="1"/>
    <xf numFmtId="49" fontId="2" fillId="0" borderId="0" xfId="0" quotePrefix="1" applyNumberFormat="1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0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3855-2AEC-4E50-8AA1-54D3519A9D21}">
  <dimension ref="B3:T25"/>
  <sheetViews>
    <sheetView tabSelected="1" workbookViewId="0">
      <selection activeCell="T24" sqref="T24"/>
    </sheetView>
  </sheetViews>
  <sheetFormatPr defaultRowHeight="15" x14ac:dyDescent="0.25"/>
  <cols>
    <col min="2" max="2" width="39.85546875" customWidth="1"/>
    <col min="11" max="11" width="49" customWidth="1"/>
    <col min="14" max="14" width="14.85546875" customWidth="1"/>
    <col min="20" max="20" width="50.7109375" customWidth="1"/>
  </cols>
  <sheetData>
    <row r="3" spans="2:20" ht="26.25" x14ac:dyDescent="0.4">
      <c r="B3" s="1" t="s">
        <v>7</v>
      </c>
      <c r="K3" s="1" t="s">
        <v>24</v>
      </c>
    </row>
    <row r="5" spans="2:20" ht="19.5" x14ac:dyDescent="0.3">
      <c r="B5" s="4" t="s">
        <v>8</v>
      </c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K5" s="4" t="s">
        <v>8</v>
      </c>
      <c r="L5" s="2" t="s">
        <v>0</v>
      </c>
      <c r="M5" s="2" t="s">
        <v>1</v>
      </c>
      <c r="N5" s="2" t="s">
        <v>2</v>
      </c>
      <c r="O5" s="2" t="s">
        <v>3</v>
      </c>
      <c r="P5" s="2" t="s">
        <v>4</v>
      </c>
      <c r="Q5" s="2" t="s">
        <v>5</v>
      </c>
      <c r="R5" s="2" t="s">
        <v>6</v>
      </c>
    </row>
    <row r="6" spans="2:20" x14ac:dyDescent="0.25">
      <c r="B6" s="2" t="s">
        <v>0</v>
      </c>
      <c r="C6" s="2">
        <v>100</v>
      </c>
      <c r="D6" s="2"/>
      <c r="E6" s="2"/>
      <c r="F6" s="2"/>
      <c r="G6" s="2"/>
      <c r="H6" s="2"/>
      <c r="I6" s="2"/>
      <c r="K6" s="2" t="s">
        <v>0</v>
      </c>
      <c r="L6" s="2">
        <v>100</v>
      </c>
      <c r="M6" s="2"/>
      <c r="N6" s="2"/>
      <c r="O6" s="2"/>
      <c r="P6" s="2"/>
      <c r="Q6" s="2"/>
      <c r="R6" s="2"/>
    </row>
    <row r="7" spans="2:20" x14ac:dyDescent="0.25">
      <c r="B7" s="2" t="s">
        <v>1</v>
      </c>
      <c r="C7" s="2"/>
      <c r="D7" s="2">
        <v>100</v>
      </c>
      <c r="E7" s="2"/>
      <c r="F7" s="2"/>
      <c r="G7" s="2"/>
      <c r="H7" s="2"/>
      <c r="I7" s="2"/>
      <c r="K7" s="2" t="s">
        <v>1</v>
      </c>
      <c r="L7" s="2"/>
      <c r="M7" s="2">
        <v>100</v>
      </c>
      <c r="N7" s="2"/>
      <c r="O7" s="2"/>
      <c r="P7" s="2"/>
      <c r="Q7" s="2"/>
      <c r="R7" s="2"/>
    </row>
    <row r="8" spans="2:20" x14ac:dyDescent="0.25">
      <c r="B8" s="2" t="s">
        <v>2</v>
      </c>
      <c r="C8" s="2"/>
      <c r="D8" s="2"/>
      <c r="E8" s="2">
        <v>100</v>
      </c>
      <c r="F8" s="2"/>
      <c r="G8" s="2"/>
      <c r="H8" s="2"/>
      <c r="I8" s="2"/>
      <c r="K8" s="2" t="s">
        <v>2</v>
      </c>
      <c r="L8" s="2"/>
      <c r="M8" s="2"/>
      <c r="N8" s="2">
        <v>100</v>
      </c>
      <c r="O8" s="2"/>
      <c r="P8" s="2"/>
      <c r="Q8" s="2"/>
      <c r="R8" s="2"/>
    </row>
    <row r="9" spans="2:20" x14ac:dyDescent="0.25">
      <c r="B9" s="2" t="s">
        <v>3</v>
      </c>
      <c r="C9" s="2"/>
      <c r="D9" s="2"/>
      <c r="E9" s="2"/>
      <c r="F9" s="2">
        <v>100</v>
      </c>
      <c r="G9" s="2"/>
      <c r="H9" s="2"/>
      <c r="I9" s="2"/>
      <c r="K9" s="2" t="s">
        <v>3</v>
      </c>
      <c r="L9" s="2"/>
      <c r="M9" s="2"/>
      <c r="N9" s="2"/>
      <c r="O9" s="2">
        <v>100</v>
      </c>
      <c r="P9" s="2"/>
      <c r="Q9" s="2"/>
      <c r="R9" s="2"/>
    </row>
    <row r="10" spans="2:20" x14ac:dyDescent="0.25">
      <c r="B10" s="2" t="s">
        <v>4</v>
      </c>
      <c r="C10" s="2"/>
      <c r="D10" s="2"/>
      <c r="E10" s="2"/>
      <c r="F10" s="2"/>
      <c r="G10" s="2">
        <v>100</v>
      </c>
      <c r="H10" s="2"/>
      <c r="I10" s="2"/>
      <c r="K10" s="2" t="s">
        <v>4</v>
      </c>
      <c r="L10" s="2"/>
      <c r="M10" s="2"/>
      <c r="N10" s="2"/>
      <c r="O10" s="2"/>
      <c r="P10" s="2">
        <v>100</v>
      </c>
      <c r="Q10" s="2"/>
      <c r="R10" s="2"/>
    </row>
    <row r="11" spans="2:20" x14ac:dyDescent="0.25">
      <c r="B11" s="2" t="s">
        <v>5</v>
      </c>
      <c r="C11" s="2"/>
      <c r="D11" s="2"/>
      <c r="E11" s="2"/>
      <c r="F11" s="2"/>
      <c r="G11" s="2"/>
      <c r="H11" s="2">
        <v>100</v>
      </c>
      <c r="I11" s="2"/>
      <c r="K11" s="2" t="s">
        <v>5</v>
      </c>
      <c r="L11" s="2"/>
      <c r="M11" s="2"/>
      <c r="N11" s="2"/>
      <c r="O11" s="2"/>
      <c r="P11" s="2"/>
      <c r="Q11" s="2">
        <v>100</v>
      </c>
      <c r="R11" s="2"/>
    </row>
    <row r="12" spans="2:20" x14ac:dyDescent="0.25">
      <c r="B12" s="2" t="s">
        <v>6</v>
      </c>
      <c r="C12" s="2">
        <v>100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600</v>
      </c>
      <c r="K12" s="2" t="s">
        <v>6</v>
      </c>
      <c r="L12" s="2"/>
      <c r="M12" s="2"/>
      <c r="N12" s="2"/>
      <c r="O12" s="2"/>
      <c r="P12" s="2"/>
      <c r="Q12" s="2"/>
      <c r="R12" s="2">
        <v>600</v>
      </c>
    </row>
    <row r="14" spans="2:20" ht="26.25" x14ac:dyDescent="0.4">
      <c r="B14" s="4" t="s">
        <v>9</v>
      </c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6</v>
      </c>
      <c r="K14" s="4" t="s">
        <v>9</v>
      </c>
      <c r="L14" s="2" t="s">
        <v>14</v>
      </c>
      <c r="M14" s="2" t="s">
        <v>15</v>
      </c>
      <c r="N14" s="2" t="s">
        <v>16</v>
      </c>
      <c r="O14" s="2" t="s">
        <v>17</v>
      </c>
      <c r="P14" s="2" t="s">
        <v>18</v>
      </c>
      <c r="Q14" s="2" t="s">
        <v>19</v>
      </c>
      <c r="R14" s="2" t="s">
        <v>6</v>
      </c>
      <c r="T14" s="1" t="s">
        <v>27</v>
      </c>
    </row>
    <row r="15" spans="2:20" x14ac:dyDescent="0.25">
      <c r="B15" s="2" t="s">
        <v>0</v>
      </c>
      <c r="C15" s="2">
        <v>94</v>
      </c>
      <c r="D15" s="2"/>
      <c r="E15" s="2"/>
      <c r="F15" s="2"/>
      <c r="G15" s="2"/>
      <c r="H15" s="2"/>
      <c r="I15" s="2"/>
      <c r="K15" s="2" t="s">
        <v>0</v>
      </c>
      <c r="L15" s="2">
        <f>L6-SUM(M15:Q15)</f>
        <v>84</v>
      </c>
      <c r="M15" s="2"/>
      <c r="N15" s="2">
        <v>16</v>
      </c>
      <c r="O15" s="2"/>
      <c r="P15" s="2"/>
      <c r="Q15" s="2"/>
      <c r="R15" s="2"/>
      <c r="T15" s="6" t="s">
        <v>20</v>
      </c>
    </row>
    <row r="16" spans="2:20" x14ac:dyDescent="0.25">
      <c r="B16" s="2" t="s">
        <v>1</v>
      </c>
      <c r="C16" s="2"/>
      <c r="D16" s="2">
        <v>110</v>
      </c>
      <c r="E16" s="2"/>
      <c r="F16" s="2"/>
      <c r="G16" s="2"/>
      <c r="H16" s="2"/>
      <c r="I16" s="2"/>
      <c r="K16" s="2" t="s">
        <v>1</v>
      </c>
      <c r="L16" s="2"/>
      <c r="M16" s="2">
        <f>M7-SUM(L16,N16:Q16)</f>
        <v>90</v>
      </c>
      <c r="N16" s="2">
        <v>10</v>
      </c>
      <c r="O16" s="2"/>
      <c r="P16" s="2"/>
      <c r="Q16" s="2"/>
      <c r="R16" s="2"/>
      <c r="T16" s="6" t="s">
        <v>10</v>
      </c>
    </row>
    <row r="17" spans="2:20" x14ac:dyDescent="0.25">
      <c r="B17" s="2" t="s">
        <v>2</v>
      </c>
      <c r="C17" s="2"/>
      <c r="D17" s="2"/>
      <c r="E17" s="2">
        <v>102</v>
      </c>
      <c r="F17" s="2"/>
      <c r="G17" s="2"/>
      <c r="H17" s="2"/>
      <c r="I17" s="2"/>
      <c r="K17" s="2" t="s">
        <v>2</v>
      </c>
      <c r="L17" s="2"/>
      <c r="M17" s="2"/>
      <c r="N17" s="2">
        <f>N8-SUM(L17:M17,O17:Q17)</f>
        <v>76</v>
      </c>
      <c r="O17" s="2"/>
      <c r="P17" s="2"/>
      <c r="Q17" s="2">
        <v>24</v>
      </c>
      <c r="R17" s="2"/>
      <c r="T17" s="7" t="s">
        <v>23</v>
      </c>
    </row>
    <row r="18" spans="2:20" x14ac:dyDescent="0.25">
      <c r="B18" s="2" t="s">
        <v>3</v>
      </c>
      <c r="C18" s="2"/>
      <c r="D18" s="2"/>
      <c r="E18" s="2"/>
      <c r="F18" s="2">
        <v>100</v>
      </c>
      <c r="G18" s="2"/>
      <c r="H18" s="2"/>
      <c r="I18" s="2"/>
      <c r="K18" s="2" t="s">
        <v>3</v>
      </c>
      <c r="L18" s="2"/>
      <c r="M18" s="2"/>
      <c r="N18" s="2"/>
      <c r="O18" s="2"/>
      <c r="P18" s="2"/>
      <c r="Q18" s="2"/>
      <c r="R18" s="2"/>
      <c r="T18" s="7" t="s">
        <v>28</v>
      </c>
    </row>
    <row r="19" spans="2:20" x14ac:dyDescent="0.25">
      <c r="B19" s="2" t="s">
        <v>4</v>
      </c>
      <c r="C19" s="2"/>
      <c r="D19" s="2"/>
      <c r="E19" s="2"/>
      <c r="F19" s="2"/>
      <c r="G19" s="2">
        <v>100</v>
      </c>
      <c r="H19" s="2"/>
      <c r="I19" s="2"/>
      <c r="K19" s="2" t="s">
        <v>4</v>
      </c>
      <c r="L19" s="2">
        <v>10</v>
      </c>
      <c r="M19" s="2">
        <v>20</v>
      </c>
      <c r="N19" s="2"/>
      <c r="O19" s="2"/>
      <c r="P19" s="2"/>
      <c r="Q19" s="2"/>
      <c r="R19" s="2"/>
      <c r="T19" s="7" t="s">
        <v>28</v>
      </c>
    </row>
    <row r="20" spans="2:20" x14ac:dyDescent="0.25">
      <c r="B20" s="2" t="s">
        <v>5</v>
      </c>
      <c r="C20" s="2"/>
      <c r="D20" s="2"/>
      <c r="E20" s="2"/>
      <c r="F20" s="2"/>
      <c r="G20" s="2"/>
      <c r="H20" s="2">
        <v>94</v>
      </c>
      <c r="I20" s="2"/>
      <c r="K20" s="2" t="s">
        <v>5</v>
      </c>
      <c r="L20" s="2"/>
      <c r="M20" s="2"/>
      <c r="N20" s="2"/>
      <c r="O20" s="2"/>
      <c r="P20" s="2"/>
      <c r="Q20" s="2">
        <v>70</v>
      </c>
      <c r="R20" s="2"/>
      <c r="T20" s="7" t="s">
        <v>28</v>
      </c>
    </row>
    <row r="21" spans="2:20" x14ac:dyDescent="0.25">
      <c r="B21" s="2" t="s">
        <v>6</v>
      </c>
      <c r="C21" s="2">
        <v>94</v>
      </c>
      <c r="D21" s="2">
        <v>110</v>
      </c>
      <c r="E21" s="2">
        <v>102</v>
      </c>
      <c r="F21" s="2">
        <v>100</v>
      </c>
      <c r="G21" s="2">
        <v>100</v>
      </c>
      <c r="H21" s="2">
        <v>94</v>
      </c>
      <c r="I21" s="2">
        <v>600</v>
      </c>
      <c r="K21" s="2" t="s">
        <v>6</v>
      </c>
      <c r="L21" s="2">
        <f>L6+SUM(L16:L20)-SUM(M15:Q15)</f>
        <v>94</v>
      </c>
      <c r="M21" s="2">
        <f>M7+SUM(M15,M17:M20)-SUM(L16,N16:R16)</f>
        <v>110</v>
      </c>
      <c r="N21" s="2">
        <f>N8+SUM(N15:N16,N18:N20)-SUM(L17:M17,O17:R17)</f>
        <v>102</v>
      </c>
      <c r="O21" s="2">
        <v>100</v>
      </c>
      <c r="P21" s="2">
        <v>100</v>
      </c>
      <c r="Q21" s="2">
        <v>94</v>
      </c>
      <c r="R21" s="2">
        <v>600</v>
      </c>
    </row>
    <row r="23" spans="2:20" ht="26.25" x14ac:dyDescent="0.4">
      <c r="B23" s="1" t="s">
        <v>25</v>
      </c>
      <c r="C23" s="5" t="s">
        <v>11</v>
      </c>
      <c r="D23" s="5" t="s">
        <v>10</v>
      </c>
      <c r="E23" s="5" t="s">
        <v>12</v>
      </c>
      <c r="F23" s="5" t="s">
        <v>13</v>
      </c>
      <c r="G23" s="5" t="s">
        <v>13</v>
      </c>
      <c r="H23" s="5" t="s">
        <v>11</v>
      </c>
      <c r="I23" s="5" t="s">
        <v>13</v>
      </c>
    </row>
    <row r="25" spans="2:20" ht="26.25" x14ac:dyDescent="0.4">
      <c r="E25">
        <v>110</v>
      </c>
      <c r="K25" s="1" t="s">
        <v>26</v>
      </c>
      <c r="L25" s="5" t="s">
        <v>10</v>
      </c>
      <c r="M25" s="5" t="s">
        <v>21</v>
      </c>
      <c r="N25" s="5" t="s">
        <v>22</v>
      </c>
      <c r="O25" s="5" t="s">
        <v>13</v>
      </c>
      <c r="P25" s="5" t="s">
        <v>13</v>
      </c>
      <c r="Q25" s="5" t="s">
        <v>23</v>
      </c>
      <c r="R25" s="5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A2232-9B7E-42A7-A7B9-E3F877B406D3}">
  <dimension ref="A1:W7"/>
  <sheetViews>
    <sheetView topLeftCell="J1" workbookViewId="0">
      <selection activeCell="O10" sqref="O10"/>
    </sheetView>
  </sheetViews>
  <sheetFormatPr defaultRowHeight="15" x14ac:dyDescent="0.25"/>
  <cols>
    <col min="20" max="20" width="9.5703125" bestFit="1" customWidth="1"/>
    <col min="21" max="21" width="11.7109375" customWidth="1"/>
    <col min="22" max="22" width="15.28515625" customWidth="1"/>
    <col min="23" max="23" width="33.42578125" customWidth="1"/>
  </cols>
  <sheetData>
    <row r="1" spans="1:23" ht="26.25" x14ac:dyDescent="0.4">
      <c r="T1" s="1" t="s">
        <v>35</v>
      </c>
    </row>
    <row r="2" spans="1:23" ht="26.25" x14ac:dyDescent="0.4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  <c r="O2">
        <v>2013</v>
      </c>
      <c r="P2">
        <v>2014</v>
      </c>
      <c r="Q2">
        <v>2015</v>
      </c>
      <c r="R2">
        <v>2016</v>
      </c>
      <c r="S2">
        <v>2017</v>
      </c>
      <c r="T2" s="8">
        <v>2018</v>
      </c>
      <c r="U2" s="8">
        <v>2019</v>
      </c>
      <c r="V2" s="8">
        <v>2020</v>
      </c>
      <c r="W2" s="1" t="s">
        <v>34</v>
      </c>
    </row>
    <row r="3" spans="1:23" ht="26.25" x14ac:dyDescent="0.4">
      <c r="A3" t="s">
        <v>29</v>
      </c>
      <c r="B3">
        <v>100</v>
      </c>
      <c r="C3">
        <v>95</v>
      </c>
      <c r="D3">
        <v>200</v>
      </c>
      <c r="E3">
        <v>4124</v>
      </c>
      <c r="F3">
        <v>5412</v>
      </c>
      <c r="G3">
        <v>4125</v>
      </c>
      <c r="H3">
        <v>412</v>
      </c>
      <c r="I3">
        <v>412</v>
      </c>
      <c r="J3">
        <v>758</v>
      </c>
      <c r="K3">
        <v>100</v>
      </c>
      <c r="L3">
        <v>302</v>
      </c>
      <c r="M3">
        <v>125</v>
      </c>
      <c r="N3">
        <v>20</v>
      </c>
      <c r="O3">
        <v>745</v>
      </c>
      <c r="P3">
        <v>652</v>
      </c>
      <c r="Q3">
        <v>1501</v>
      </c>
      <c r="R3">
        <v>10004</v>
      </c>
      <c r="S3">
        <v>200</v>
      </c>
      <c r="T3" s="9">
        <f>S3</f>
        <v>200</v>
      </c>
      <c r="U3" s="9">
        <f t="shared" ref="U3:V3" si="0">T3</f>
        <v>200</v>
      </c>
      <c r="V3" s="9">
        <f t="shared" si="0"/>
        <v>200</v>
      </c>
      <c r="W3" t="s">
        <v>32</v>
      </c>
    </row>
    <row r="4" spans="1:23" ht="26.25" x14ac:dyDescent="0.4">
      <c r="T4" s="9">
        <f>ROUND(AVERAGE(B3:S3),0)</f>
        <v>1627</v>
      </c>
      <c r="U4" s="9">
        <f>ROUND(AVERAGE(C3:T3),0)</f>
        <v>1633</v>
      </c>
      <c r="V4" s="9">
        <f>ROUND(AVERAGE(D3:U3),0)</f>
        <v>1638</v>
      </c>
      <c r="W4" t="s">
        <v>30</v>
      </c>
    </row>
    <row r="5" spans="1:23" ht="26.25" x14ac:dyDescent="0.4">
      <c r="T5" s="9">
        <f>ROUND(AVERAGE(J3:S3),0)</f>
        <v>1441</v>
      </c>
      <c r="U5" s="9">
        <f>ROUND(AVERAGE(K3:S3,T5),0)</f>
        <v>1509</v>
      </c>
      <c r="V5" s="9">
        <f>ROUND(AVERAGE(K3:S3,T5:U5),0)</f>
        <v>1509</v>
      </c>
      <c r="W5" t="s">
        <v>31</v>
      </c>
    </row>
    <row r="6" spans="1:23" ht="26.25" x14ac:dyDescent="0.4">
      <c r="T6" s="9">
        <f>ROUND((10*S3+9*R3+8*Q3)/(10+9+8),0)</f>
        <v>3853</v>
      </c>
      <c r="U6" s="9">
        <f>ROUND((10*T6+9*S3+8*R3)/(10+9+8),0)</f>
        <v>4458</v>
      </c>
      <c r="V6" s="9">
        <f>ROUND((10*U6+9*T6+8*S3)/(10+9+8),0)</f>
        <v>2995</v>
      </c>
      <c r="W6" t="s">
        <v>33</v>
      </c>
    </row>
    <row r="7" spans="1:23" x14ac:dyDescent="0.25">
      <c r="W7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F1665-4537-4A42-9705-753FC5DA3E79}">
  <dimension ref="B2:P29"/>
  <sheetViews>
    <sheetView workbookViewId="0">
      <selection activeCell="I25" sqref="I25"/>
    </sheetView>
  </sheetViews>
  <sheetFormatPr defaultRowHeight="15" x14ac:dyDescent="0.25"/>
  <cols>
    <col min="2" max="2" width="14" customWidth="1"/>
    <col min="3" max="3" width="29.7109375" customWidth="1"/>
    <col min="5" max="5" width="27.42578125" customWidth="1"/>
    <col min="6" max="6" width="28.85546875" customWidth="1"/>
    <col min="7" max="7" width="10.85546875" customWidth="1"/>
    <col min="10" max="10" width="15.5703125" customWidth="1"/>
    <col min="11" max="11" width="31.140625" customWidth="1"/>
    <col min="12" max="12" width="13.7109375" customWidth="1"/>
    <col min="13" max="13" width="31" customWidth="1"/>
    <col min="14" max="14" width="16.42578125" customWidth="1"/>
    <col min="15" max="15" width="27.28515625" customWidth="1"/>
  </cols>
  <sheetData>
    <row r="2" spans="2:16" ht="18.75" x14ac:dyDescent="0.3">
      <c r="B2" s="10" t="s">
        <v>37</v>
      </c>
    </row>
    <row r="3" spans="2:16" x14ac:dyDescent="0.25">
      <c r="B3" s="3" t="s">
        <v>38</v>
      </c>
      <c r="L3" s="3" t="s">
        <v>39</v>
      </c>
    </row>
    <row r="5" spans="2:16" x14ac:dyDescent="0.25">
      <c r="B5" s="11" t="s">
        <v>40</v>
      </c>
      <c r="C5" s="12" t="s">
        <v>41</v>
      </c>
      <c r="D5" s="13" t="s">
        <v>42</v>
      </c>
      <c r="E5" s="13" t="s">
        <v>43</v>
      </c>
      <c r="F5" s="14"/>
      <c r="L5" s="11" t="s">
        <v>44</v>
      </c>
      <c r="M5" s="12" t="s">
        <v>41</v>
      </c>
      <c r="N5" s="13" t="s">
        <v>42</v>
      </c>
      <c r="O5" s="13" t="s">
        <v>43</v>
      </c>
      <c r="P5" s="14"/>
    </row>
    <row r="6" spans="2:16" x14ac:dyDescent="0.25">
      <c r="B6" s="11"/>
      <c r="C6" s="8" t="s">
        <v>45</v>
      </c>
      <c r="D6" s="8">
        <v>2</v>
      </c>
      <c r="E6" s="8">
        <v>5</v>
      </c>
      <c r="F6" t="s">
        <v>46</v>
      </c>
      <c r="L6" s="11"/>
      <c r="M6" s="8" t="s">
        <v>45</v>
      </c>
      <c r="N6" s="8">
        <v>2</v>
      </c>
      <c r="O6" s="8">
        <v>1</v>
      </c>
      <c r="P6" s="15" t="s">
        <v>47</v>
      </c>
    </row>
    <row r="7" spans="2:16" x14ac:dyDescent="0.25">
      <c r="B7" s="11"/>
      <c r="C7" s="8" t="s">
        <v>48</v>
      </c>
      <c r="D7" s="8">
        <v>100</v>
      </c>
      <c r="E7" s="8">
        <v>99</v>
      </c>
      <c r="F7" t="s">
        <v>49</v>
      </c>
      <c r="L7" s="11"/>
      <c r="M7" s="8" t="s">
        <v>48</v>
      </c>
      <c r="N7" s="8">
        <v>100</v>
      </c>
      <c r="O7" s="8">
        <v>101</v>
      </c>
      <c r="P7" s="15" t="s">
        <v>49</v>
      </c>
    </row>
    <row r="8" spans="2:16" x14ac:dyDescent="0.25">
      <c r="B8" s="3"/>
      <c r="L8" s="3"/>
    </row>
    <row r="9" spans="2:16" x14ac:dyDescent="0.25">
      <c r="B9" s="11" t="s">
        <v>50</v>
      </c>
      <c r="C9" s="8"/>
      <c r="D9" s="13" t="s">
        <v>42</v>
      </c>
      <c r="E9" s="13" t="s">
        <v>43</v>
      </c>
      <c r="L9" s="11" t="s">
        <v>50</v>
      </c>
      <c r="M9" s="8"/>
      <c r="N9" s="13" t="s">
        <v>42</v>
      </c>
      <c r="O9" s="13" t="s">
        <v>43</v>
      </c>
    </row>
    <row r="10" spans="2:16" x14ac:dyDescent="0.25">
      <c r="B10" s="11"/>
      <c r="C10" s="8" t="s">
        <v>45</v>
      </c>
      <c r="D10" s="8">
        <f>D6</f>
        <v>2</v>
      </c>
      <c r="E10" s="8">
        <f>D6+E11</f>
        <v>3</v>
      </c>
      <c r="F10" s="15" t="s">
        <v>51</v>
      </c>
      <c r="L10" s="11"/>
      <c r="M10" s="8" t="s">
        <v>45</v>
      </c>
      <c r="N10" s="8">
        <f>N6</f>
        <v>2</v>
      </c>
      <c r="O10" s="8">
        <f>O6</f>
        <v>1</v>
      </c>
      <c r="P10" s="15" t="s">
        <v>51</v>
      </c>
    </row>
    <row r="11" spans="2:16" x14ac:dyDescent="0.25">
      <c r="B11" s="11"/>
      <c r="C11" s="8" t="s">
        <v>52</v>
      </c>
      <c r="D11" s="8"/>
      <c r="E11" s="8">
        <v>1</v>
      </c>
      <c r="F11" s="15" t="s">
        <v>53</v>
      </c>
      <c r="L11" s="11"/>
      <c r="M11" s="8" t="s">
        <v>52</v>
      </c>
      <c r="N11" s="8"/>
      <c r="O11" s="8"/>
      <c r="P11" s="14"/>
    </row>
    <row r="12" spans="2:16" x14ac:dyDescent="0.25">
      <c r="B12" s="11"/>
      <c r="C12" s="8" t="s">
        <v>54</v>
      </c>
      <c r="D12" s="8"/>
      <c r="E12" s="8"/>
      <c r="L12" s="11"/>
      <c r="M12" s="8" t="s">
        <v>54</v>
      </c>
      <c r="N12" s="8"/>
      <c r="O12" s="8">
        <v>1</v>
      </c>
      <c r="P12" s="15" t="s">
        <v>55</v>
      </c>
    </row>
    <row r="13" spans="2:16" x14ac:dyDescent="0.25">
      <c r="B13" s="11"/>
      <c r="C13" s="8" t="s">
        <v>48</v>
      </c>
      <c r="D13" s="8">
        <f>D7</f>
        <v>100</v>
      </c>
      <c r="E13" s="8">
        <f>E7</f>
        <v>99</v>
      </c>
      <c r="F13" s="14"/>
      <c r="L13" s="11"/>
      <c r="M13" s="8" t="s">
        <v>48</v>
      </c>
      <c r="N13" s="8">
        <f>N7</f>
        <v>100</v>
      </c>
      <c r="O13" s="8">
        <f>O7</f>
        <v>101</v>
      </c>
      <c r="P13" s="14"/>
    </row>
    <row r="14" spans="2:16" x14ac:dyDescent="0.25">
      <c r="B14" s="11"/>
      <c r="C14" s="8" t="s">
        <v>56</v>
      </c>
      <c r="D14" s="8">
        <f>D10*D13</f>
        <v>200</v>
      </c>
      <c r="E14" s="8">
        <f>E10*E13</f>
        <v>297</v>
      </c>
      <c r="F14" s="15" t="s">
        <v>57</v>
      </c>
      <c r="L14" s="11"/>
      <c r="M14" s="8" t="s">
        <v>58</v>
      </c>
      <c r="N14" s="8">
        <f>N10*N13</f>
        <v>200</v>
      </c>
      <c r="O14" s="8">
        <f>O10*O13</f>
        <v>101</v>
      </c>
      <c r="P14" s="15" t="s">
        <v>57</v>
      </c>
    </row>
    <row r="15" spans="2:16" ht="18.75" x14ac:dyDescent="0.25">
      <c r="B15" s="11"/>
      <c r="C15" s="16" t="s">
        <v>59</v>
      </c>
      <c r="D15" s="16"/>
      <c r="E15" s="16">
        <f>E14-D14</f>
        <v>97</v>
      </c>
      <c r="F15" s="15" t="s">
        <v>60</v>
      </c>
      <c r="L15" s="11"/>
      <c r="M15" s="16" t="s">
        <v>59</v>
      </c>
      <c r="N15" s="16"/>
      <c r="O15" s="16">
        <f>O14-N14</f>
        <v>-99</v>
      </c>
      <c r="P15" s="15" t="s">
        <v>61</v>
      </c>
    </row>
    <row r="16" spans="2:16" x14ac:dyDescent="0.25">
      <c r="B16" s="3"/>
      <c r="L16" s="3"/>
    </row>
    <row r="17" spans="2:16" x14ac:dyDescent="0.25">
      <c r="B17" s="11" t="s">
        <v>62</v>
      </c>
      <c r="C17" s="8"/>
      <c r="D17" s="13" t="s">
        <v>42</v>
      </c>
      <c r="E17" s="13" t="s">
        <v>43</v>
      </c>
      <c r="F17" s="13" t="s">
        <v>63</v>
      </c>
      <c r="L17" s="11" t="s">
        <v>62</v>
      </c>
      <c r="M17" s="8"/>
      <c r="N17" s="13" t="s">
        <v>42</v>
      </c>
      <c r="O17" s="13" t="s">
        <v>43</v>
      </c>
    </row>
    <row r="18" spans="2:16" x14ac:dyDescent="0.25">
      <c r="B18" s="11"/>
      <c r="C18" s="8" t="s">
        <v>45</v>
      </c>
      <c r="D18" s="8">
        <f>D6</f>
        <v>2</v>
      </c>
      <c r="E18" s="8">
        <f>D6</f>
        <v>2</v>
      </c>
      <c r="F18" s="8">
        <f>E18+E19</f>
        <v>3</v>
      </c>
      <c r="L18" s="11"/>
      <c r="M18" s="8" t="s">
        <v>45</v>
      </c>
      <c r="N18" s="8">
        <f>N10</f>
        <v>2</v>
      </c>
      <c r="O18" s="8">
        <f>O10</f>
        <v>1</v>
      </c>
    </row>
    <row r="19" spans="2:16" x14ac:dyDescent="0.25">
      <c r="B19" s="8"/>
      <c r="C19" s="11" t="s">
        <v>52</v>
      </c>
      <c r="D19" s="8"/>
      <c r="E19" s="8">
        <f>E11</f>
        <v>1</v>
      </c>
      <c r="F19" s="8"/>
      <c r="L19" s="8"/>
      <c r="M19" s="8" t="s">
        <v>52</v>
      </c>
      <c r="N19" s="8"/>
      <c r="O19" s="8"/>
    </row>
    <row r="20" spans="2:16" x14ac:dyDescent="0.25">
      <c r="B20" s="8"/>
      <c r="C20" s="8" t="s">
        <v>54</v>
      </c>
      <c r="D20" s="8"/>
      <c r="E20" s="8"/>
      <c r="F20" s="8"/>
      <c r="L20" s="8"/>
      <c r="M20" s="17" t="s">
        <v>54</v>
      </c>
      <c r="N20" s="8"/>
      <c r="O20" s="8">
        <f>N18-O18</f>
        <v>1</v>
      </c>
      <c r="P20" s="15" t="s">
        <v>64</v>
      </c>
    </row>
    <row r="21" spans="2:16" x14ac:dyDescent="0.25">
      <c r="B21" s="8"/>
      <c r="C21" s="8" t="s">
        <v>48</v>
      </c>
      <c r="D21" s="8">
        <f>D7</f>
        <v>100</v>
      </c>
      <c r="E21" s="8">
        <f>E7</f>
        <v>99</v>
      </c>
      <c r="F21" s="8">
        <v>101</v>
      </c>
      <c r="G21" s="18" t="s">
        <v>65</v>
      </c>
      <c r="L21" s="8"/>
      <c r="M21" s="8" t="s">
        <v>48</v>
      </c>
      <c r="N21" s="8">
        <f>N7</f>
        <v>100</v>
      </c>
      <c r="O21" s="8">
        <f>O7</f>
        <v>101</v>
      </c>
    </row>
    <row r="22" spans="2:16" x14ac:dyDescent="0.25">
      <c r="B22" s="8"/>
      <c r="C22" s="8" t="s">
        <v>56</v>
      </c>
      <c r="D22" s="8">
        <f>D18*D21</f>
        <v>200</v>
      </c>
      <c r="E22" s="8">
        <f>E18*E21+E19*E21</f>
        <v>297</v>
      </c>
      <c r="F22" s="8">
        <f>F18*F21</f>
        <v>303</v>
      </c>
      <c r="G22" s="18" t="s">
        <v>66</v>
      </c>
      <c r="L22" s="8"/>
      <c r="M22" s="8" t="s">
        <v>56</v>
      </c>
      <c r="N22" s="8">
        <f>N18*N21</f>
        <v>200</v>
      </c>
      <c r="O22" s="8">
        <f>O18*O21</f>
        <v>101</v>
      </c>
      <c r="P22" s="18" t="s">
        <v>66</v>
      </c>
    </row>
    <row r="23" spans="2:16" ht="18.75" x14ac:dyDescent="0.25">
      <c r="B23" s="8"/>
      <c r="C23" s="19" t="s">
        <v>59</v>
      </c>
      <c r="D23" s="19"/>
      <c r="E23" s="19">
        <f>E18*E21-D18*D21</f>
        <v>-2</v>
      </c>
      <c r="F23" s="20"/>
      <c r="L23" s="8"/>
      <c r="M23" s="19" t="s">
        <v>59</v>
      </c>
      <c r="N23" s="19"/>
      <c r="O23" s="19">
        <f>O18*O21-(N18-O20)*N21</f>
        <v>1</v>
      </c>
    </row>
    <row r="24" spans="2:16" ht="45" x14ac:dyDescent="0.25">
      <c r="B24" s="8"/>
      <c r="C24" s="21" t="s">
        <v>67</v>
      </c>
      <c r="D24" s="21"/>
      <c r="E24" s="21"/>
      <c r="F24" s="21">
        <f>F18*F21-(E18+E19)*E21</f>
        <v>6</v>
      </c>
      <c r="G24" s="15"/>
      <c r="O24" s="22" t="s">
        <v>68</v>
      </c>
    </row>
    <row r="25" spans="2:16" ht="60" x14ac:dyDescent="0.25">
      <c r="E25" s="23" t="s">
        <v>69</v>
      </c>
      <c r="F25" s="23" t="s">
        <v>70</v>
      </c>
    </row>
    <row r="27" spans="2:16" x14ac:dyDescent="0.25">
      <c r="B27" t="s">
        <v>71</v>
      </c>
    </row>
    <row r="28" spans="2:16" x14ac:dyDescent="0.25">
      <c r="B28" t="s">
        <v>72</v>
      </c>
    </row>
    <row r="29" spans="2:16" x14ac:dyDescent="0.25">
      <c r="B29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EE20-8317-415F-A45D-60895C1B2B79}">
  <dimension ref="B2:I17"/>
  <sheetViews>
    <sheetView workbookViewId="0">
      <selection activeCell="E5" sqref="E5"/>
    </sheetView>
  </sheetViews>
  <sheetFormatPr defaultRowHeight="15" x14ac:dyDescent="0.25"/>
  <cols>
    <col min="2" max="2" width="17.5703125" customWidth="1"/>
  </cols>
  <sheetData>
    <row r="2" spans="2:9" x14ac:dyDescent="0.25">
      <c r="B2" t="s">
        <v>79</v>
      </c>
    </row>
    <row r="4" spans="2:9" x14ac:dyDescent="0.25">
      <c r="B4" s="24" t="s">
        <v>84</v>
      </c>
      <c r="C4" s="24">
        <v>2000</v>
      </c>
    </row>
    <row r="5" spans="2:9" x14ac:dyDescent="0.25">
      <c r="B5" s="2" t="s">
        <v>82</v>
      </c>
      <c r="C5" s="2">
        <v>0.25</v>
      </c>
    </row>
    <row r="6" spans="2:9" x14ac:dyDescent="0.25">
      <c r="B6" s="2" t="s">
        <v>75</v>
      </c>
      <c r="C6" s="2">
        <v>0.16</v>
      </c>
    </row>
    <row r="7" spans="2:9" x14ac:dyDescent="0.25">
      <c r="B7" s="2" t="s">
        <v>76</v>
      </c>
      <c r="C7" s="2">
        <v>0.42</v>
      </c>
    </row>
    <row r="8" spans="2:9" x14ac:dyDescent="0.25">
      <c r="B8" s="2" t="s">
        <v>77</v>
      </c>
      <c r="C8" s="2">
        <v>0.02</v>
      </c>
    </row>
    <row r="9" spans="2:9" x14ac:dyDescent="0.25">
      <c r="B9" s="2" t="s">
        <v>78</v>
      </c>
      <c r="C9" s="2">
        <v>0.15</v>
      </c>
    </row>
    <row r="11" spans="2:9" x14ac:dyDescent="0.25">
      <c r="B11" s="24" t="s">
        <v>81</v>
      </c>
      <c r="C11" s="24">
        <v>2000</v>
      </c>
      <c r="D11" s="24">
        <v>2005</v>
      </c>
      <c r="E11" s="24">
        <v>2010</v>
      </c>
      <c r="F11" s="24">
        <v>2015</v>
      </c>
      <c r="G11" s="24">
        <v>2017</v>
      </c>
    </row>
    <row r="12" spans="2:9" x14ac:dyDescent="0.25">
      <c r="B12" s="2" t="s">
        <v>80</v>
      </c>
      <c r="C12" s="2">
        <v>100</v>
      </c>
      <c r="D12" s="2">
        <v>102</v>
      </c>
      <c r="E12" s="2">
        <v>101</v>
      </c>
      <c r="F12" s="2">
        <v>97</v>
      </c>
      <c r="G12" s="2">
        <v>95</v>
      </c>
      <c r="I12" t="s">
        <v>83</v>
      </c>
    </row>
    <row r="13" spans="2:9" x14ac:dyDescent="0.25">
      <c r="B13" s="2" t="s">
        <v>74</v>
      </c>
      <c r="C13" s="2">
        <f>C5*$C$12</f>
        <v>25</v>
      </c>
      <c r="D13" s="2">
        <f>C5*$D$12</f>
        <v>25.5</v>
      </c>
      <c r="E13" s="2">
        <f>C5*$E$12</f>
        <v>25.25</v>
      </c>
      <c r="F13" s="2">
        <f>C5*$F$12</f>
        <v>24.25</v>
      </c>
      <c r="G13" s="2">
        <f>C5*$G$12</f>
        <v>23.75</v>
      </c>
    </row>
    <row r="14" spans="2:9" x14ac:dyDescent="0.25">
      <c r="B14" s="2" t="s">
        <v>75</v>
      </c>
      <c r="C14" s="2">
        <f>C6*$C$12</f>
        <v>16</v>
      </c>
      <c r="D14" s="2">
        <f>C6*$D$12</f>
        <v>16.32</v>
      </c>
      <c r="E14" s="2">
        <f>C6*$E$12</f>
        <v>16.16</v>
      </c>
      <c r="F14" s="2">
        <f>C6*$F$12</f>
        <v>15.52</v>
      </c>
      <c r="G14" s="2">
        <f>C6*$G$12</f>
        <v>15.200000000000001</v>
      </c>
    </row>
    <row r="15" spans="2:9" x14ac:dyDescent="0.25">
      <c r="B15" s="2" t="s">
        <v>76</v>
      </c>
      <c r="C15" s="2">
        <f>C7*$C$12</f>
        <v>42</v>
      </c>
      <c r="D15" s="2">
        <f>C7*$D$12</f>
        <v>42.839999999999996</v>
      </c>
      <c r="E15" s="2">
        <f>C7*$E$12</f>
        <v>42.42</v>
      </c>
      <c r="F15" s="2">
        <f>C7*$F$12</f>
        <v>40.74</v>
      </c>
      <c r="G15" s="2">
        <f>C7*$G$12</f>
        <v>39.9</v>
      </c>
    </row>
    <row r="16" spans="2:9" x14ac:dyDescent="0.25">
      <c r="B16" s="2" t="s">
        <v>77</v>
      </c>
      <c r="C16" s="2">
        <f>C8*$C$12</f>
        <v>2</v>
      </c>
      <c r="D16" s="2">
        <f>C8*$D$12</f>
        <v>2.04</v>
      </c>
      <c r="E16" s="2">
        <f>C8*$E$12</f>
        <v>2.02</v>
      </c>
      <c r="F16" s="2">
        <f>C8*$F$12</f>
        <v>1.94</v>
      </c>
      <c r="G16" s="2">
        <f>C8*$G$12</f>
        <v>1.9000000000000001</v>
      </c>
    </row>
    <row r="17" spans="2:7" x14ac:dyDescent="0.25">
      <c r="B17" s="2" t="s">
        <v>78</v>
      </c>
      <c r="C17" s="2">
        <f>C9*$C$12</f>
        <v>15</v>
      </c>
      <c r="D17" s="2">
        <f>C9*$D$12</f>
        <v>15.299999999999999</v>
      </c>
      <c r="E17" s="2">
        <f>C9*$E$12</f>
        <v>15.149999999999999</v>
      </c>
      <c r="F17" s="2">
        <f>C9*$F$12</f>
        <v>14.549999999999999</v>
      </c>
      <c r="G17" s="2">
        <f>C9*$G$12</f>
        <v>14.25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Practice 3 &amp; 4</vt:lpstr>
      <vt:lpstr>Practice 7</vt:lpstr>
      <vt:lpstr>Practice 8</vt:lpstr>
      <vt:lpstr>Practice_9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viorel.blujdea</dc:creator>
  <cp:lastModifiedBy>Author</cp:lastModifiedBy>
  <dcterms:created xsi:type="dcterms:W3CDTF">2015-11-14T10:56:34Z</dcterms:created>
  <dcterms:modified xsi:type="dcterms:W3CDTF">2018-08-03T05:48:54Z</dcterms:modified>
</cp:coreProperties>
</file>